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ayments" sheetId="1" r:id="rId1"/>
    <sheet name="Receipts" sheetId="2" r:id="rId2"/>
    <sheet name="Reconciliation " sheetId="3" r:id="rId3"/>
  </sheets>
  <definedNames/>
  <calcPr fullCalcOnLoad="1"/>
</workbook>
</file>

<file path=xl/sharedStrings.xml><?xml version="1.0" encoding="utf-8"?>
<sst xmlns="http://schemas.openxmlformats.org/spreadsheetml/2006/main" count="222" uniqueCount="125">
  <si>
    <t xml:space="preserve">Budget heading </t>
  </si>
  <si>
    <t xml:space="preserve">Street lighting </t>
  </si>
  <si>
    <t xml:space="preserve">Power </t>
  </si>
  <si>
    <t xml:space="preserve">Repairs </t>
  </si>
  <si>
    <t>Capital</t>
  </si>
  <si>
    <t>Budget</t>
  </si>
  <si>
    <t>Grass (cemetery)</t>
  </si>
  <si>
    <t xml:space="preserve">Audit </t>
  </si>
  <si>
    <t xml:space="preserve">Noticeboard </t>
  </si>
  <si>
    <t xml:space="preserve">Training </t>
  </si>
  <si>
    <t>Election costs</t>
  </si>
  <si>
    <t xml:space="preserve">Publications </t>
  </si>
  <si>
    <t xml:space="preserve">Insurance </t>
  </si>
  <si>
    <t>PCC</t>
  </si>
  <si>
    <t xml:space="preserve">Salary </t>
  </si>
  <si>
    <t xml:space="preserve">Expenses </t>
  </si>
  <si>
    <t xml:space="preserve">Clerks </t>
  </si>
  <si>
    <t>Hire of Hall</t>
  </si>
  <si>
    <t xml:space="preserve">Misc </t>
  </si>
  <si>
    <t>s137</t>
  </si>
  <si>
    <t xml:space="preserve">Total rev </t>
  </si>
  <si>
    <t xml:space="preserve">DG </t>
  </si>
  <si>
    <t xml:space="preserve">Date </t>
  </si>
  <si>
    <t xml:space="preserve">To </t>
  </si>
  <si>
    <t>VAT</t>
  </si>
  <si>
    <t xml:space="preserve">Cheque No </t>
  </si>
  <si>
    <t xml:space="preserve">Income </t>
  </si>
  <si>
    <t xml:space="preserve">Total </t>
  </si>
  <si>
    <t xml:space="preserve">Chapel Haddlesey PC </t>
  </si>
  <si>
    <t>£</t>
  </si>
  <si>
    <t xml:space="preserve">Less unpresented cheques </t>
  </si>
  <si>
    <t xml:space="preserve">Unbanked cash </t>
  </si>
  <si>
    <t xml:space="preserve">CASH BOOK </t>
  </si>
  <si>
    <t xml:space="preserve">Maintenance </t>
  </si>
  <si>
    <t>Misc grants</t>
  </si>
  <si>
    <t xml:space="preserve">Rev </t>
  </si>
  <si>
    <t>Total</t>
  </si>
  <si>
    <t>Newslttr. Web</t>
  </si>
  <si>
    <t>Remaining /Overspend</t>
  </si>
  <si>
    <t>Difference between cash book and bank</t>
  </si>
  <si>
    <t>Interest</t>
  </si>
  <si>
    <t>Sept</t>
  </si>
  <si>
    <t>YLCA/Osgoldcrss</t>
  </si>
  <si>
    <t xml:space="preserve">Minutes no </t>
  </si>
  <si>
    <t>*</t>
  </si>
  <si>
    <t>cheque account</t>
  </si>
  <si>
    <t>savings acount</t>
  </si>
  <si>
    <t>Cheque account</t>
  </si>
  <si>
    <t>Savings account</t>
  </si>
  <si>
    <t>June</t>
  </si>
  <si>
    <t>Clerks</t>
  </si>
  <si>
    <t xml:space="preserve">Tax plus </t>
  </si>
  <si>
    <t>Autela fee</t>
  </si>
  <si>
    <t>GPC</t>
  </si>
  <si>
    <t>Council tax grant</t>
  </si>
  <si>
    <t>Clerking total</t>
  </si>
  <si>
    <t>YLCA</t>
  </si>
  <si>
    <t>Reconcilliation</t>
  </si>
  <si>
    <t>.</t>
  </si>
  <si>
    <t>Precept  April</t>
  </si>
  <si>
    <t>Precept Sept</t>
  </si>
  <si>
    <t xml:space="preserve">VAT refund </t>
  </si>
  <si>
    <t xml:space="preserve">Adverts </t>
  </si>
  <si>
    <t xml:space="preserve">Unpresented cheques </t>
  </si>
  <si>
    <t>Total ordinary income.</t>
  </si>
  <si>
    <t>Total declareable income</t>
  </si>
  <si>
    <t>1050 net</t>
  </si>
  <si>
    <t>100 net</t>
  </si>
  <si>
    <t>07.04.15</t>
  </si>
  <si>
    <t xml:space="preserve">NYCC </t>
  </si>
  <si>
    <t>14.05.15</t>
  </si>
  <si>
    <t xml:space="preserve">Aon </t>
  </si>
  <si>
    <t>S G Parkin</t>
  </si>
  <si>
    <t xml:space="preserve">Selby College </t>
  </si>
  <si>
    <t xml:space="preserve">Ecotricity </t>
  </si>
  <si>
    <t xml:space="preserve">HMRC </t>
  </si>
  <si>
    <t>A AThomas</t>
  </si>
  <si>
    <t xml:space="preserve">H Guest </t>
  </si>
  <si>
    <t>B M</t>
  </si>
  <si>
    <t xml:space="preserve">YLCA bank charge </t>
  </si>
  <si>
    <t>Balance at 31 March 2015</t>
  </si>
  <si>
    <t>30.04.15</t>
  </si>
  <si>
    <t>Info Commissioner</t>
  </si>
  <si>
    <t>Autela</t>
  </si>
  <si>
    <t xml:space="preserve"> B Metcalf</t>
  </si>
  <si>
    <t xml:space="preserve">SLCC membership HG </t>
  </si>
  <si>
    <t>SDC elction cost</t>
  </si>
  <si>
    <t>S G Parkin DG &amp; roadside</t>
  </si>
  <si>
    <t>Vision ict</t>
  </si>
  <si>
    <t>website</t>
  </si>
  <si>
    <t xml:space="preserve">Financial year to </t>
  </si>
  <si>
    <t>HG</t>
  </si>
  <si>
    <t>12.11.15</t>
  </si>
  <si>
    <t>25.09.15</t>
  </si>
  <si>
    <t>S.G.Parkin</t>
  </si>
  <si>
    <t>Acorn Lighting</t>
  </si>
  <si>
    <t>autela</t>
  </si>
  <si>
    <t>bm</t>
  </si>
  <si>
    <t>hg</t>
  </si>
  <si>
    <t>doorstep green</t>
  </si>
  <si>
    <t>Net balances at 31.03.15</t>
  </si>
  <si>
    <t>Opening balance at 31.03.2015</t>
  </si>
  <si>
    <t>p</t>
  </si>
  <si>
    <t xml:space="preserve">h guest </t>
  </si>
  <si>
    <t>H Guest replace 100514</t>
  </si>
  <si>
    <t>last year budget</t>
  </si>
  <si>
    <t>07.01.16</t>
  </si>
  <si>
    <t>CHPCC</t>
  </si>
  <si>
    <t>BM</t>
  </si>
  <si>
    <t>CG</t>
  </si>
  <si>
    <t>Repay computer to HG</t>
  </si>
  <si>
    <t>vision ict website update</t>
  </si>
  <si>
    <t>10.02.16</t>
  </si>
  <si>
    <t>19.03.16</t>
  </si>
  <si>
    <t>refund of cheque charges not shown as outgoing</t>
  </si>
  <si>
    <t>dec</t>
  </si>
  <si>
    <t>mar</t>
  </si>
  <si>
    <t>Balances at 31.03.16</t>
  </si>
  <si>
    <t>Receipts to 31.03.16</t>
  </si>
  <si>
    <t>Expenditure to 31.03.16</t>
  </si>
  <si>
    <t>Trans fund rebate</t>
  </si>
  <si>
    <t xml:space="preserve">Net balance at 31.03.16 after uncashed cheques </t>
  </si>
  <si>
    <t xml:space="preserve">Net balance at 31.03.16 after uncashed cheques  and income </t>
  </si>
  <si>
    <t xml:space="preserve">rebate of bank charges </t>
  </si>
  <si>
    <t xml:space="preserve">not shown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</si>
</sst>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7" fontId="1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2"/>
  <sheetViews>
    <sheetView tabSelected="1" zoomScalePageLayoutView="0" workbookViewId="0" topLeftCell="A1">
      <pane xSplit="4" ySplit="2" topLeftCell="V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2.75"/>
  <cols>
    <col min="1" max="3" width="19.57421875" style="0" customWidth="1"/>
    <col min="4" max="4" width="33.28125" style="0" customWidth="1"/>
    <col min="5" max="5" width="13.28125" style="0" customWidth="1"/>
    <col min="8" max="9" width="15.7109375" style="0" customWidth="1"/>
    <col min="17" max="17" width="13.7109375" style="0" customWidth="1"/>
    <col min="18" max="18" width="13.57421875" style="0" customWidth="1"/>
    <col min="22" max="22" width="9.140625" style="0" bestFit="1" customWidth="1"/>
    <col min="24" max="24" width="20.28125" style="0" customWidth="1"/>
    <col min="26" max="26" width="14.28125" style="0" customWidth="1"/>
    <col min="28" max="28" width="9.140625" style="0" bestFit="1" customWidth="1"/>
  </cols>
  <sheetData>
    <row r="1" spans="1:19" s="1" customFormat="1" ht="12.75">
      <c r="A1" s="1" t="s">
        <v>0</v>
      </c>
      <c r="E1" s="1" t="s">
        <v>1</v>
      </c>
      <c r="F1" s="1" t="s">
        <v>1</v>
      </c>
      <c r="G1" s="1" t="s">
        <v>1</v>
      </c>
      <c r="H1" s="1" t="s">
        <v>13</v>
      </c>
      <c r="I1" s="1" t="s">
        <v>21</v>
      </c>
      <c r="L1" s="1" t="s">
        <v>89</v>
      </c>
      <c r="Q1" s="1" t="s">
        <v>51</v>
      </c>
      <c r="R1" s="1" t="s">
        <v>50</v>
      </c>
      <c r="S1" s="1" t="s">
        <v>16</v>
      </c>
    </row>
    <row r="2" spans="5:28" s="1" customFormat="1" ht="12.75">
      <c r="E2" s="1" t="s">
        <v>2</v>
      </c>
      <c r="F2" s="1" t="s">
        <v>3</v>
      </c>
      <c r="G2" s="1" t="s">
        <v>4</v>
      </c>
      <c r="H2" s="1" t="s">
        <v>6</v>
      </c>
      <c r="I2" s="1" t="s">
        <v>33</v>
      </c>
      <c r="J2" s="1" t="s">
        <v>7</v>
      </c>
      <c r="K2" s="1" t="s">
        <v>8</v>
      </c>
      <c r="L2" s="1" t="s">
        <v>37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52</v>
      </c>
      <c r="R2" s="1" t="s">
        <v>14</v>
      </c>
      <c r="S2" s="1" t="s">
        <v>15</v>
      </c>
      <c r="T2" s="1" t="s">
        <v>42</v>
      </c>
      <c r="U2" s="1" t="s">
        <v>17</v>
      </c>
      <c r="V2" s="1" t="s">
        <v>18</v>
      </c>
      <c r="W2" s="1" t="s">
        <v>34</v>
      </c>
      <c r="X2" s="1" t="s">
        <v>20</v>
      </c>
      <c r="Y2" s="1" t="s">
        <v>24</v>
      </c>
      <c r="Z2" s="1" t="s">
        <v>27</v>
      </c>
      <c r="AA2" s="1" t="s">
        <v>19</v>
      </c>
      <c r="AB2" s="1" t="s">
        <v>53</v>
      </c>
    </row>
    <row r="3" spans="1:28" ht="12.75">
      <c r="A3" t="s">
        <v>22</v>
      </c>
      <c r="B3" s="7" t="s">
        <v>43</v>
      </c>
      <c r="C3" s="1" t="s">
        <v>25</v>
      </c>
      <c r="D3" t="s">
        <v>23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3"/>
      <c r="Z3" s="3"/>
      <c r="AA3" s="3"/>
      <c r="AB3" s="4"/>
    </row>
    <row r="4" spans="1:28" ht="12.75">
      <c r="A4" s="14" t="s">
        <v>68</v>
      </c>
      <c r="B4" s="1" t="s">
        <v>102</v>
      </c>
      <c r="C4" s="7">
        <v>100513</v>
      </c>
      <c r="D4" s="7" t="s">
        <v>69</v>
      </c>
      <c r="E4" s="3">
        <v>463.31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>
        <f>SUM(E4:W4)</f>
        <v>463.31</v>
      </c>
      <c r="Y4" s="13">
        <v>92.66</v>
      </c>
      <c r="Z4" s="8">
        <f>X4+Y4</f>
        <v>555.97</v>
      </c>
      <c r="AA4" s="6" t="s">
        <v>44</v>
      </c>
      <c r="AB4" s="12"/>
    </row>
    <row r="5" spans="1:28" ht="12.75">
      <c r="A5" s="1"/>
      <c r="B5" s="1" t="s">
        <v>102</v>
      </c>
      <c r="C5">
        <v>100520</v>
      </c>
      <c r="D5" s="7" t="s">
        <v>56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v>110</v>
      </c>
      <c r="U5" s="3"/>
      <c r="V5" s="3"/>
      <c r="W5" s="3"/>
      <c r="X5" s="2">
        <f aca="true" t="shared" si="0" ref="X5:X54">SUM(E5:W5)</f>
        <v>110</v>
      </c>
      <c r="Y5" s="13"/>
      <c r="Z5" s="8">
        <f aca="true" t="shared" si="1" ref="Z5:Z54">X5+Y5</f>
        <v>110</v>
      </c>
      <c r="AA5" s="6" t="s">
        <v>44</v>
      </c>
      <c r="AB5" s="12"/>
    </row>
    <row r="6" spans="1:28" ht="12.75">
      <c r="A6" s="1"/>
      <c r="B6" s="1" t="s">
        <v>102</v>
      </c>
      <c r="C6">
        <v>100519</v>
      </c>
      <c r="D6" s="7" t="s">
        <v>104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 t="s">
        <v>105</v>
      </c>
      <c r="S6" s="3"/>
      <c r="T6" s="3"/>
      <c r="U6" s="3"/>
      <c r="V6" s="3"/>
      <c r="W6" s="3"/>
      <c r="X6" s="2">
        <v>168.72</v>
      </c>
      <c r="Y6" s="13"/>
      <c r="Z6" s="8"/>
      <c r="AA6" s="6"/>
      <c r="AB6" s="12"/>
    </row>
    <row r="7" spans="1:28" ht="12.75">
      <c r="A7" s="1" t="s">
        <v>81</v>
      </c>
      <c r="B7" s="1" t="s">
        <v>102</v>
      </c>
      <c r="C7">
        <v>100521</v>
      </c>
      <c r="D7" s="7" t="s">
        <v>82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35</v>
      </c>
      <c r="W7" s="3"/>
      <c r="X7" s="2">
        <f t="shared" si="0"/>
        <v>35</v>
      </c>
      <c r="Y7" s="13"/>
      <c r="Z7" s="8">
        <f t="shared" si="1"/>
        <v>35</v>
      </c>
      <c r="AA7" s="6" t="s">
        <v>44</v>
      </c>
      <c r="AB7" s="12"/>
    </row>
    <row r="8" spans="1:28" ht="12.75">
      <c r="A8" s="1"/>
      <c r="B8" s="1" t="s">
        <v>102</v>
      </c>
      <c r="C8">
        <v>100522</v>
      </c>
      <c r="D8" s="7" t="s">
        <v>83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69</v>
      </c>
      <c r="R8" s="3"/>
      <c r="S8" s="3"/>
      <c r="T8" s="3"/>
      <c r="U8" s="3"/>
      <c r="V8" s="3"/>
      <c r="W8" s="3"/>
      <c r="X8" s="2">
        <f t="shared" si="0"/>
        <v>69</v>
      </c>
      <c r="Y8" s="13"/>
      <c r="Z8" s="8">
        <f t="shared" si="1"/>
        <v>69</v>
      </c>
      <c r="AA8" s="6" t="s">
        <v>44</v>
      </c>
      <c r="AB8" s="12"/>
    </row>
    <row r="9" spans="1:28" ht="12.75">
      <c r="A9" s="1"/>
      <c r="B9" s="1" t="s">
        <v>102</v>
      </c>
      <c r="C9">
        <v>100523</v>
      </c>
      <c r="D9" s="7" t="s">
        <v>84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45.13</v>
      </c>
      <c r="S9" s="3"/>
      <c r="T9" s="3"/>
      <c r="U9" s="3"/>
      <c r="V9" s="3"/>
      <c r="W9" s="3"/>
      <c r="X9" s="2">
        <f t="shared" si="0"/>
        <v>45.13</v>
      </c>
      <c r="Y9" s="13"/>
      <c r="Z9" s="8">
        <f t="shared" si="1"/>
        <v>45.13</v>
      </c>
      <c r="AA9" s="6" t="s">
        <v>44</v>
      </c>
      <c r="AB9" s="12"/>
    </row>
    <row r="10" spans="1:28" ht="12.75">
      <c r="A10" s="1"/>
      <c r="B10" s="1" t="s">
        <v>102</v>
      </c>
      <c r="C10">
        <v>100524</v>
      </c>
      <c r="D10" s="7" t="s">
        <v>77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41.99</v>
      </c>
      <c r="S10" s="3"/>
      <c r="T10" s="3"/>
      <c r="U10" s="3"/>
      <c r="V10" s="3"/>
      <c r="W10" s="3"/>
      <c r="X10" s="2">
        <f t="shared" si="0"/>
        <v>41.99</v>
      </c>
      <c r="Y10" s="13"/>
      <c r="Z10" s="8">
        <f t="shared" si="1"/>
        <v>41.99</v>
      </c>
      <c r="AA10" s="6" t="s">
        <v>44</v>
      </c>
      <c r="AB10" s="12"/>
    </row>
    <row r="11" spans="1:28" ht="12.75">
      <c r="A11" s="1" t="s">
        <v>70</v>
      </c>
      <c r="B11" s="1" t="s">
        <v>102</v>
      </c>
      <c r="C11">
        <v>100525</v>
      </c>
      <c r="D11" s="7" t="s">
        <v>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286.85</v>
      </c>
      <c r="Q11" s="3"/>
      <c r="R11" s="3"/>
      <c r="S11" s="3"/>
      <c r="T11" s="3"/>
      <c r="U11" s="3"/>
      <c r="V11" s="3"/>
      <c r="W11" s="3"/>
      <c r="X11" s="2">
        <f t="shared" si="0"/>
        <v>286.85</v>
      </c>
      <c r="Y11" s="13"/>
      <c r="Z11" s="8">
        <f t="shared" si="1"/>
        <v>286.85</v>
      </c>
      <c r="AA11" s="6" t="s">
        <v>44</v>
      </c>
      <c r="AB11" s="12"/>
    </row>
    <row r="12" spans="1:28" ht="12.75">
      <c r="A12" s="14">
        <v>42186</v>
      </c>
      <c r="B12" s="1" t="s">
        <v>102</v>
      </c>
      <c r="C12">
        <v>100517</v>
      </c>
      <c r="D12" s="7" t="s">
        <v>72</v>
      </c>
      <c r="E12" s="3"/>
      <c r="F12" s="3"/>
      <c r="G12" s="3"/>
      <c r="H12" s="3"/>
      <c r="I12" s="3">
        <v>355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>
        <f t="shared" si="0"/>
        <v>355</v>
      </c>
      <c r="Y12" s="13"/>
      <c r="Z12" s="8">
        <f t="shared" si="1"/>
        <v>355</v>
      </c>
      <c r="AA12" s="6" t="s">
        <v>44</v>
      </c>
      <c r="AB12" s="12"/>
    </row>
    <row r="13" spans="1:28" ht="12.75">
      <c r="A13" s="1"/>
      <c r="B13" t="s">
        <v>102</v>
      </c>
      <c r="C13">
        <v>100516</v>
      </c>
      <c r="D13" s="7" t="s">
        <v>73</v>
      </c>
      <c r="E13" s="3"/>
      <c r="F13" s="3"/>
      <c r="G13" s="3"/>
      <c r="H13" s="3"/>
      <c r="I13" s="3"/>
      <c r="J13" s="3"/>
      <c r="K13" s="3"/>
      <c r="L13" s="3">
        <v>13.38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>
        <f>SUM(E13:W13)</f>
        <v>13.38</v>
      </c>
      <c r="Y13" s="13">
        <v>2.68</v>
      </c>
      <c r="Z13" s="8">
        <f>X13+Y13</f>
        <v>16.060000000000002</v>
      </c>
      <c r="AA13" s="6" t="s">
        <v>44</v>
      </c>
      <c r="AB13" s="12"/>
    </row>
    <row r="14" spans="1:28" ht="12.75">
      <c r="A14" s="15"/>
      <c r="B14" s="1" t="s">
        <v>102</v>
      </c>
      <c r="C14" s="16">
        <v>100518</v>
      </c>
      <c r="D14" s="7" t="s">
        <v>74</v>
      </c>
      <c r="E14" s="3"/>
      <c r="F14" s="3"/>
      <c r="G14" s="3"/>
      <c r="H14" s="3"/>
      <c r="I14" s="3">
        <v>9.84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>
        <f t="shared" si="0"/>
        <v>9.84</v>
      </c>
      <c r="Y14" s="13">
        <v>0.49</v>
      </c>
      <c r="Z14" s="8">
        <f t="shared" si="1"/>
        <v>10.33</v>
      </c>
      <c r="AA14" s="6" t="s">
        <v>44</v>
      </c>
      <c r="AB14" s="12"/>
    </row>
    <row r="15" spans="1:28" ht="12.75">
      <c r="A15" s="7"/>
      <c r="B15" s="1" t="s">
        <v>102</v>
      </c>
      <c r="C15">
        <v>100526</v>
      </c>
      <c r="D15" s="7" t="s">
        <v>75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">
        <v>65</v>
      </c>
      <c r="R15" s="3"/>
      <c r="S15" s="3"/>
      <c r="T15" s="3"/>
      <c r="U15" s="3"/>
      <c r="V15" s="3"/>
      <c r="W15" s="3"/>
      <c r="X15" s="2">
        <f t="shared" si="0"/>
        <v>65</v>
      </c>
      <c r="Y15" s="13"/>
      <c r="Z15" s="8">
        <f t="shared" si="1"/>
        <v>65</v>
      </c>
      <c r="AA15" s="6" t="s">
        <v>44</v>
      </c>
      <c r="AB15" s="12"/>
    </row>
    <row r="16" spans="1:28" ht="12.75">
      <c r="A16" s="7"/>
      <c r="B16" s="1" t="s">
        <v>102</v>
      </c>
      <c r="C16">
        <v>100527</v>
      </c>
      <c r="D16" s="7" t="s">
        <v>76</v>
      </c>
      <c r="E16" s="3"/>
      <c r="F16" s="3"/>
      <c r="G16" s="3"/>
      <c r="H16" s="3"/>
      <c r="I16" s="3"/>
      <c r="J16" s="3">
        <v>26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">
        <f t="shared" si="0"/>
        <v>26</v>
      </c>
      <c r="Y16" s="13"/>
      <c r="Z16" s="8">
        <f t="shared" si="1"/>
        <v>26</v>
      </c>
      <c r="AA16" s="6" t="s">
        <v>44</v>
      </c>
      <c r="AB16" s="12"/>
    </row>
    <row r="17" spans="1:28" ht="12.75">
      <c r="A17" s="7"/>
      <c r="B17" s="1" t="s">
        <v>102</v>
      </c>
      <c r="C17">
        <v>100531</v>
      </c>
      <c r="D17" s="7" t="s">
        <v>98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41.99</v>
      </c>
      <c r="S17" s="3"/>
      <c r="T17" s="3"/>
      <c r="U17" s="3"/>
      <c r="V17" s="3"/>
      <c r="W17" s="3"/>
      <c r="X17" s="2">
        <f>SUM(E17:W17)</f>
        <v>41.99</v>
      </c>
      <c r="Y17" s="13"/>
      <c r="Z17" s="8">
        <f>X17+Y17</f>
        <v>41.99</v>
      </c>
      <c r="AA17" s="6" t="s">
        <v>44</v>
      </c>
      <c r="AB17" s="12"/>
    </row>
    <row r="18" spans="1:28" ht="12.75">
      <c r="A18" s="7"/>
      <c r="B18" s="1" t="s">
        <v>102</v>
      </c>
      <c r="C18">
        <v>100528</v>
      </c>
      <c r="D18" s="7" t="s">
        <v>103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v>41.79</v>
      </c>
      <c r="S18" s="3"/>
      <c r="T18" s="3"/>
      <c r="U18" s="3"/>
      <c r="V18" s="3"/>
      <c r="W18" s="3"/>
      <c r="X18" s="2">
        <f>R18</f>
        <v>41.79</v>
      </c>
      <c r="Y18" s="13"/>
      <c r="Z18" s="8">
        <v>41.79</v>
      </c>
      <c r="AA18" s="6" t="s">
        <v>44</v>
      </c>
      <c r="AB18" s="12"/>
    </row>
    <row r="19" spans="1:28" ht="12.75">
      <c r="A19" s="7"/>
      <c r="B19" s="1" t="s">
        <v>102</v>
      </c>
      <c r="C19">
        <v>100532</v>
      </c>
      <c r="D19" s="7" t="s">
        <v>97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45.13</v>
      </c>
      <c r="S19" s="3"/>
      <c r="T19" s="3"/>
      <c r="U19" s="3"/>
      <c r="V19" s="3"/>
      <c r="W19" s="3"/>
      <c r="X19" s="2">
        <f>R19</f>
        <v>45.13</v>
      </c>
      <c r="Y19" s="13"/>
      <c r="Z19" s="8">
        <v>45.13</v>
      </c>
      <c r="AA19" s="6" t="s">
        <v>44</v>
      </c>
      <c r="AB19" s="12"/>
    </row>
    <row r="20" spans="1:28" ht="12.75">
      <c r="A20" s="7"/>
      <c r="B20" s="1" t="s">
        <v>102</v>
      </c>
      <c r="C20">
        <v>100532</v>
      </c>
      <c r="D20" s="7" t="s">
        <v>78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45.13</v>
      </c>
      <c r="S20" s="3"/>
      <c r="T20" s="3"/>
      <c r="U20" s="3"/>
      <c r="V20" s="3"/>
      <c r="W20" s="3"/>
      <c r="X20" s="2">
        <f t="shared" si="0"/>
        <v>45.13</v>
      </c>
      <c r="Y20" s="13"/>
      <c r="Z20" s="8">
        <f t="shared" si="1"/>
        <v>45.13</v>
      </c>
      <c r="AA20" s="6" t="s">
        <v>44</v>
      </c>
      <c r="AB20" s="12"/>
    </row>
    <row r="21" spans="1:28" ht="12.75">
      <c r="A21" s="7"/>
      <c r="B21" s="1" t="s">
        <v>102</v>
      </c>
      <c r="C21">
        <v>100530</v>
      </c>
      <c r="D21" s="7" t="s">
        <v>79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4</v>
      </c>
      <c r="W21" s="3"/>
      <c r="X21" s="2">
        <f>SUM(E21:W21)</f>
        <v>4</v>
      </c>
      <c r="Y21" s="13"/>
      <c r="Z21" s="8">
        <f>X21+Y21</f>
        <v>4</v>
      </c>
      <c r="AA21" s="3" t="s">
        <v>44</v>
      </c>
      <c r="AB21" s="12"/>
    </row>
    <row r="22" spans="1:28" ht="12.75">
      <c r="A22" s="7"/>
      <c r="B22" s="1" t="s">
        <v>102</v>
      </c>
      <c r="C22">
        <v>100533</v>
      </c>
      <c r="D22" s="7" t="s">
        <v>85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v>29.33</v>
      </c>
      <c r="T22" s="3"/>
      <c r="U22" s="3"/>
      <c r="V22" s="3"/>
      <c r="W22" s="3"/>
      <c r="X22" s="2">
        <f t="shared" si="0"/>
        <v>29.33</v>
      </c>
      <c r="Y22" s="13"/>
      <c r="Z22" s="8">
        <f t="shared" si="1"/>
        <v>29.33</v>
      </c>
      <c r="AA22" s="6" t="s">
        <v>44</v>
      </c>
      <c r="AB22" s="12"/>
    </row>
    <row r="23" spans="1:28" ht="12.75">
      <c r="A23" s="7"/>
      <c r="B23" s="1" t="s">
        <v>102</v>
      </c>
      <c r="C23" s="7">
        <v>100537</v>
      </c>
      <c r="D23" s="7" t="s">
        <v>87</v>
      </c>
      <c r="E23" s="3"/>
      <c r="F23" s="3"/>
      <c r="G23" s="3"/>
      <c r="H23" s="3"/>
      <c r="I23" s="3">
        <v>725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40</v>
      </c>
      <c r="W23" s="3"/>
      <c r="X23" s="2">
        <f t="shared" si="0"/>
        <v>765</v>
      </c>
      <c r="Y23" s="13"/>
      <c r="Z23" s="8">
        <f t="shared" si="1"/>
        <v>765</v>
      </c>
      <c r="AA23" s="6" t="s">
        <v>44</v>
      </c>
      <c r="AB23" s="12"/>
    </row>
    <row r="24" spans="2:28" ht="12.75">
      <c r="B24" s="1" t="s">
        <v>102</v>
      </c>
      <c r="C24" s="7">
        <v>100538</v>
      </c>
      <c r="D24" s="7" t="s">
        <v>86</v>
      </c>
      <c r="E24" s="3"/>
      <c r="F24" s="3"/>
      <c r="G24" s="3"/>
      <c r="H24" s="3"/>
      <c r="I24" s="3"/>
      <c r="J24" s="3"/>
      <c r="K24" s="3"/>
      <c r="L24" s="3"/>
      <c r="M24" s="3"/>
      <c r="N24" s="3">
        <v>44.32</v>
      </c>
      <c r="O24" s="3"/>
      <c r="P24" s="3"/>
      <c r="Q24" s="3"/>
      <c r="R24" s="3"/>
      <c r="S24" s="3"/>
      <c r="T24" s="3"/>
      <c r="U24" s="3"/>
      <c r="V24" s="3"/>
      <c r="W24" s="3"/>
      <c r="X24" s="2">
        <f>SUM(E24:W24)</f>
        <v>44.32</v>
      </c>
      <c r="Y24" s="13"/>
      <c r="Z24" s="8">
        <f>X24+Y24</f>
        <v>44.32</v>
      </c>
      <c r="AA24" s="6" t="s">
        <v>44</v>
      </c>
      <c r="AB24" s="12"/>
    </row>
    <row r="25" spans="2:28" ht="12.75">
      <c r="B25" s="1" t="s">
        <v>102</v>
      </c>
      <c r="C25" s="7">
        <v>100539</v>
      </c>
      <c r="D25" s="7" t="s">
        <v>88</v>
      </c>
      <c r="E25" s="3"/>
      <c r="F25" s="3"/>
      <c r="G25" s="3"/>
      <c r="H25" s="3"/>
      <c r="I25" s="3"/>
      <c r="J25" s="3"/>
      <c r="K25" s="3"/>
      <c r="L25" s="3">
        <v>110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>
        <f>SUM(E25:W25)</f>
        <v>110</v>
      </c>
      <c r="Y25" s="13">
        <v>22</v>
      </c>
      <c r="Z25" s="8">
        <f>SUM(X25+Y25)</f>
        <v>132</v>
      </c>
      <c r="AA25" s="6" t="s">
        <v>44</v>
      </c>
      <c r="AB25" s="12">
        <f>Z23+Z24+Z25</f>
        <v>941.32</v>
      </c>
    </row>
    <row r="26" spans="2:28" ht="12.75">
      <c r="B26" s="1" t="s">
        <v>102</v>
      </c>
      <c r="C26" s="7">
        <v>100540</v>
      </c>
      <c r="D26" s="7" t="s">
        <v>78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v>90.06</v>
      </c>
      <c r="S26" s="3"/>
      <c r="T26" s="3"/>
      <c r="U26" s="3"/>
      <c r="V26" s="3"/>
      <c r="W26" s="3"/>
      <c r="X26" s="2">
        <f t="shared" si="0"/>
        <v>90.06</v>
      </c>
      <c r="Y26" s="13"/>
      <c r="Z26" s="8">
        <f t="shared" si="1"/>
        <v>90.06</v>
      </c>
      <c r="AA26" s="6" t="s">
        <v>44</v>
      </c>
      <c r="AB26" s="12"/>
    </row>
    <row r="27" spans="1:28" ht="12.75">
      <c r="A27" s="7"/>
      <c r="B27" s="1" t="s">
        <v>102</v>
      </c>
      <c r="C27" s="7">
        <v>100541</v>
      </c>
      <c r="D27" s="7" t="s">
        <v>91</v>
      </c>
      <c r="E27" s="3"/>
      <c r="F27" s="3"/>
      <c r="G27" s="3"/>
      <c r="H27" s="3"/>
      <c r="I27" s="3"/>
      <c r="J27" s="3"/>
      <c r="K27" s="3"/>
      <c r="M27" s="3"/>
      <c r="N27" s="3"/>
      <c r="O27" s="3"/>
      <c r="P27" s="3"/>
      <c r="Q27" s="3"/>
      <c r="R27" s="3">
        <v>83.98</v>
      </c>
      <c r="S27" s="3"/>
      <c r="T27" s="3"/>
      <c r="U27" s="3"/>
      <c r="V27" s="3"/>
      <c r="W27" s="3"/>
      <c r="X27" s="2">
        <f t="shared" si="0"/>
        <v>83.98</v>
      </c>
      <c r="Y27" s="13"/>
      <c r="Z27" s="8">
        <f t="shared" si="1"/>
        <v>83.98</v>
      </c>
      <c r="AA27" s="6" t="s">
        <v>44</v>
      </c>
      <c r="AB27" s="12"/>
    </row>
    <row r="28" spans="1:28" ht="12.75">
      <c r="A28" s="7"/>
      <c r="B28" s="1" t="s">
        <v>102</v>
      </c>
      <c r="C28" s="7">
        <v>100542</v>
      </c>
      <c r="D28" s="7" t="s">
        <v>13</v>
      </c>
      <c r="E28" s="3"/>
      <c r="F28" s="3"/>
      <c r="G28" s="3"/>
      <c r="H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v>88.13</v>
      </c>
      <c r="V28" s="3"/>
      <c r="W28" s="3"/>
      <c r="X28" s="2">
        <f t="shared" si="0"/>
        <v>88.13</v>
      </c>
      <c r="Y28" s="13"/>
      <c r="Z28" s="8">
        <f t="shared" si="1"/>
        <v>88.13</v>
      </c>
      <c r="AA28" s="6" t="s">
        <v>44</v>
      </c>
      <c r="AB28" s="12"/>
    </row>
    <row r="29" spans="1:28" ht="12.75">
      <c r="A29" s="7"/>
      <c r="B29" s="1" t="s">
        <v>102</v>
      </c>
      <c r="C29" s="7">
        <v>100543</v>
      </c>
      <c r="D29" s="7" t="s">
        <v>74</v>
      </c>
      <c r="E29" s="3"/>
      <c r="F29" s="3"/>
      <c r="G29" s="3"/>
      <c r="H29" s="3"/>
      <c r="I29" s="3">
        <v>9.69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>
        <f t="shared" si="0"/>
        <v>9.69</v>
      </c>
      <c r="Y29" s="13">
        <v>0.48</v>
      </c>
      <c r="Z29" s="8">
        <f>X29+Y29</f>
        <v>10.17</v>
      </c>
      <c r="AA29" s="3" t="s">
        <v>44</v>
      </c>
      <c r="AB29" s="12"/>
    </row>
    <row r="30" spans="1:28" ht="12.75">
      <c r="A30" s="7" t="s">
        <v>93</v>
      </c>
      <c r="B30" s="1" t="s">
        <v>102</v>
      </c>
      <c r="C30" s="7">
        <v>100544</v>
      </c>
      <c r="D30" s="7" t="s">
        <v>75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v>65.2</v>
      </c>
      <c r="R30" s="3"/>
      <c r="S30" s="3"/>
      <c r="T30" s="3"/>
      <c r="U30" s="3"/>
      <c r="V30" s="3"/>
      <c r="W30" s="3"/>
      <c r="X30" s="2">
        <f t="shared" si="0"/>
        <v>65.2</v>
      </c>
      <c r="Y30" s="13"/>
      <c r="Z30" s="8">
        <f t="shared" si="1"/>
        <v>65.2</v>
      </c>
      <c r="AA30" s="3" t="s">
        <v>44</v>
      </c>
      <c r="AB30" s="12"/>
    </row>
    <row r="31" spans="1:28" ht="12.75">
      <c r="A31" t="s">
        <v>92</v>
      </c>
      <c r="B31" s="1" t="s">
        <v>102</v>
      </c>
      <c r="C31" s="7">
        <v>100534</v>
      </c>
      <c r="D31" s="7" t="s">
        <v>94</v>
      </c>
      <c r="E31" s="3"/>
      <c r="F31" s="3"/>
      <c r="G31" s="3"/>
      <c r="H31" s="3"/>
      <c r="I31" s="3">
        <v>470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2">
        <f t="shared" si="0"/>
        <v>470</v>
      </c>
      <c r="Z31" s="8">
        <f>SUM(X31:Y31)</f>
        <v>470</v>
      </c>
      <c r="AA31" s="3" t="s">
        <v>44</v>
      </c>
      <c r="AB31" s="12"/>
    </row>
    <row r="32" spans="2:28" ht="12.75">
      <c r="B32" s="1" t="s">
        <v>102</v>
      </c>
      <c r="C32" s="7">
        <v>100535</v>
      </c>
      <c r="D32" s="7" t="s">
        <v>95</v>
      </c>
      <c r="E32" s="3"/>
      <c r="F32" s="3">
        <v>42.06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2">
        <f t="shared" si="0"/>
        <v>42.06</v>
      </c>
      <c r="Y32" s="13">
        <v>8.41</v>
      </c>
      <c r="Z32" s="8">
        <f t="shared" si="1"/>
        <v>50.47</v>
      </c>
      <c r="AA32" s="3" t="s">
        <v>44</v>
      </c>
      <c r="AB32" s="12"/>
    </row>
    <row r="33" spans="2:28" ht="12.75">
      <c r="B33" s="1" t="s">
        <v>102</v>
      </c>
      <c r="C33" s="7">
        <v>100536</v>
      </c>
      <c r="D33" s="7" t="s">
        <v>96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v>20</v>
      </c>
      <c r="R33" s="3"/>
      <c r="T33" s="3"/>
      <c r="U33" s="3"/>
      <c r="V33" s="3"/>
      <c r="W33" s="3"/>
      <c r="X33" s="2">
        <f t="shared" si="0"/>
        <v>20</v>
      </c>
      <c r="Y33" s="13"/>
      <c r="Z33" s="8">
        <f t="shared" si="1"/>
        <v>20</v>
      </c>
      <c r="AA33" s="3" t="s">
        <v>44</v>
      </c>
      <c r="AB33" s="12"/>
    </row>
    <row r="34" spans="1:28" ht="12.75">
      <c r="A34" s="17"/>
      <c r="B34" s="1" t="s">
        <v>102</v>
      </c>
      <c r="C34" s="7">
        <v>100545</v>
      </c>
      <c r="D34" s="7" t="s">
        <v>97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v>90.06</v>
      </c>
      <c r="S34" s="3"/>
      <c r="T34" s="3"/>
      <c r="U34" s="3"/>
      <c r="V34" s="3"/>
      <c r="W34" s="3"/>
      <c r="X34" s="2">
        <f t="shared" si="0"/>
        <v>90.06</v>
      </c>
      <c r="Y34" s="13"/>
      <c r="Z34" s="8">
        <f t="shared" si="1"/>
        <v>90.06</v>
      </c>
      <c r="AA34" s="3" t="s">
        <v>44</v>
      </c>
      <c r="AB34" s="12"/>
    </row>
    <row r="35" spans="2:28" ht="12.75">
      <c r="B35" s="1" t="s">
        <v>102</v>
      </c>
      <c r="C35" s="7">
        <v>100546</v>
      </c>
      <c r="D35" s="7" t="s">
        <v>98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v>83.076</v>
      </c>
      <c r="S35" s="3"/>
      <c r="T35" s="3"/>
      <c r="U35" s="3"/>
      <c r="V35" s="3"/>
      <c r="W35" s="3"/>
      <c r="X35" s="2">
        <v>83.78</v>
      </c>
      <c r="Y35" s="13"/>
      <c r="Z35" s="8">
        <f t="shared" si="1"/>
        <v>83.78</v>
      </c>
      <c r="AA35" s="3" t="s">
        <v>44</v>
      </c>
      <c r="AB35" s="4"/>
    </row>
    <row r="36" spans="1:28" ht="12.75">
      <c r="A36" t="s">
        <v>106</v>
      </c>
      <c r="B36" s="1" t="s">
        <v>102</v>
      </c>
      <c r="C36" s="7">
        <v>100547</v>
      </c>
      <c r="D36" s="7" t="s">
        <v>95</v>
      </c>
      <c r="E36" s="3"/>
      <c r="F36" s="3">
        <v>75.51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2">
        <f t="shared" si="0"/>
        <v>75.51</v>
      </c>
      <c r="Y36" s="13">
        <v>15.1</v>
      </c>
      <c r="Z36" s="8">
        <f t="shared" si="1"/>
        <v>90.61</v>
      </c>
      <c r="AA36" s="3" t="s">
        <v>44</v>
      </c>
      <c r="AB36" s="4"/>
    </row>
    <row r="37" spans="2:28" ht="12.75">
      <c r="B37" s="7" t="s">
        <v>102</v>
      </c>
      <c r="C37" s="7">
        <v>100548</v>
      </c>
      <c r="D37" s="7" t="s">
        <v>107</v>
      </c>
      <c r="E37" s="3"/>
      <c r="F37" s="3"/>
      <c r="G37" s="3"/>
      <c r="H37" s="3">
        <v>180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">
        <f t="shared" si="0"/>
        <v>180</v>
      </c>
      <c r="Y37" s="13"/>
      <c r="Z37" s="8">
        <f t="shared" si="1"/>
        <v>180</v>
      </c>
      <c r="AA37" s="3" t="s">
        <v>44</v>
      </c>
      <c r="AB37" s="4"/>
    </row>
    <row r="38" spans="2:28" ht="12.75">
      <c r="B38" s="1" t="s">
        <v>102</v>
      </c>
      <c r="C38" s="7">
        <v>100549</v>
      </c>
      <c r="D38" s="7" t="s">
        <v>75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v>65.2</v>
      </c>
      <c r="R38" s="3"/>
      <c r="S38" s="3"/>
      <c r="T38" s="3"/>
      <c r="U38" s="3"/>
      <c r="V38" s="3"/>
      <c r="W38" s="3"/>
      <c r="X38" s="2">
        <f t="shared" si="0"/>
        <v>65.2</v>
      </c>
      <c r="Y38" s="13"/>
      <c r="Z38" s="8">
        <f t="shared" si="1"/>
        <v>65.2</v>
      </c>
      <c r="AA38" s="3" t="s">
        <v>44</v>
      </c>
      <c r="AB38" s="4"/>
    </row>
    <row r="39" spans="2:28" ht="12.75">
      <c r="B39" s="7" t="s">
        <v>102</v>
      </c>
      <c r="C39" s="7">
        <v>100550</v>
      </c>
      <c r="D39" s="7" t="s">
        <v>108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v>90.26</v>
      </c>
      <c r="S39" s="3"/>
      <c r="T39" s="3"/>
      <c r="U39" s="3"/>
      <c r="V39" s="3"/>
      <c r="W39" s="3"/>
      <c r="X39" s="2">
        <f t="shared" si="0"/>
        <v>90.26</v>
      </c>
      <c r="Y39" s="13"/>
      <c r="Z39" s="8">
        <f t="shared" si="1"/>
        <v>90.26</v>
      </c>
      <c r="AA39" s="3" t="s">
        <v>44</v>
      </c>
      <c r="AB39" s="4"/>
    </row>
    <row r="40" spans="2:28" ht="12.75">
      <c r="B40" s="1" t="s">
        <v>102</v>
      </c>
      <c r="C40" s="7">
        <v>100551</v>
      </c>
      <c r="D40" s="7" t="s">
        <v>91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83.78</v>
      </c>
      <c r="S40" s="3"/>
      <c r="T40" s="3"/>
      <c r="U40" s="3"/>
      <c r="V40" s="3"/>
      <c r="W40" s="3"/>
      <c r="X40" s="2">
        <f t="shared" si="0"/>
        <v>83.78</v>
      </c>
      <c r="Y40" s="13"/>
      <c r="Z40" s="8">
        <f t="shared" si="1"/>
        <v>83.78</v>
      </c>
      <c r="AA40" s="3" t="s">
        <v>44</v>
      </c>
      <c r="AB40" s="4"/>
    </row>
    <row r="41" spans="1:28" ht="12.75">
      <c r="A41" t="s">
        <v>112</v>
      </c>
      <c r="B41" s="7" t="s">
        <v>102</v>
      </c>
      <c r="C41" s="7">
        <v>100552</v>
      </c>
      <c r="D41" s="7" t="s">
        <v>110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v>333.31</v>
      </c>
      <c r="W41" s="3"/>
      <c r="X41" s="2">
        <f t="shared" si="0"/>
        <v>333.31</v>
      </c>
      <c r="Y41" s="13">
        <v>66.67</v>
      </c>
      <c r="Z41" s="8">
        <f t="shared" si="1"/>
        <v>399.98</v>
      </c>
      <c r="AA41" s="3" t="s">
        <v>44</v>
      </c>
      <c r="AB41" s="4"/>
    </row>
    <row r="42" spans="2:28" ht="12.75">
      <c r="B42" s="1" t="s">
        <v>102</v>
      </c>
      <c r="C42" s="7">
        <v>100553</v>
      </c>
      <c r="D42" s="7" t="s">
        <v>111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">
        <v>500</v>
      </c>
      <c r="Y42" s="13">
        <v>100</v>
      </c>
      <c r="Z42" s="8">
        <f t="shared" si="1"/>
        <v>600</v>
      </c>
      <c r="AA42" s="3" t="s">
        <v>44</v>
      </c>
      <c r="AB42" s="4"/>
    </row>
    <row r="43" spans="1:28" ht="12.75">
      <c r="A43" t="s">
        <v>113</v>
      </c>
      <c r="C43" s="7">
        <v>100554</v>
      </c>
      <c r="D43" s="7" t="s">
        <v>56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v>115</v>
      </c>
      <c r="U43" s="3"/>
      <c r="V43" s="3"/>
      <c r="W43" s="3"/>
      <c r="X43" s="2">
        <f t="shared" si="0"/>
        <v>115</v>
      </c>
      <c r="Y43" s="13"/>
      <c r="Z43" s="8">
        <f t="shared" si="1"/>
        <v>115</v>
      </c>
      <c r="AA43" s="3"/>
      <c r="AB43" s="4"/>
    </row>
    <row r="44" spans="2:28" ht="12.75">
      <c r="B44" s="1" t="s">
        <v>102</v>
      </c>
      <c r="C44" s="7">
        <v>100555</v>
      </c>
      <c r="D44" s="7" t="s">
        <v>74</v>
      </c>
      <c r="E44" s="3"/>
      <c r="F44" s="3"/>
      <c r="G44" s="3"/>
      <c r="H44" s="3"/>
      <c r="I44" s="3">
        <v>18.23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">
        <f t="shared" si="0"/>
        <v>18.23</v>
      </c>
      <c r="Y44" s="13">
        <v>0.91</v>
      </c>
      <c r="Z44" s="8">
        <f>X44+Y44</f>
        <v>19.14</v>
      </c>
      <c r="AA44" s="3" t="s">
        <v>44</v>
      </c>
      <c r="AB44" s="4"/>
    </row>
    <row r="45" spans="2:28" ht="12.75">
      <c r="B45" t="s">
        <v>102</v>
      </c>
      <c r="C45" s="7">
        <v>100556</v>
      </c>
      <c r="D45" s="7" t="s">
        <v>108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90.06</v>
      </c>
      <c r="S45" s="3"/>
      <c r="T45" s="3"/>
      <c r="U45" s="3"/>
      <c r="V45" s="3"/>
      <c r="W45" s="3"/>
      <c r="X45" s="2">
        <f t="shared" si="0"/>
        <v>90.06</v>
      </c>
      <c r="Y45" s="13"/>
      <c r="Z45" s="8">
        <f t="shared" si="1"/>
        <v>90.06</v>
      </c>
      <c r="AA45" s="3" t="s">
        <v>44</v>
      </c>
      <c r="AB45" s="4"/>
    </row>
    <row r="46" spans="3:28" ht="12.75">
      <c r="C46" s="7">
        <v>100557</v>
      </c>
      <c r="D46" s="7" t="s">
        <v>109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v>83.78</v>
      </c>
      <c r="S46" s="3"/>
      <c r="T46" s="3"/>
      <c r="U46" s="3"/>
      <c r="V46" s="3"/>
      <c r="W46" s="3"/>
      <c r="X46" s="2">
        <f t="shared" si="0"/>
        <v>83.78</v>
      </c>
      <c r="Y46" s="3"/>
      <c r="Z46" s="8">
        <f t="shared" si="1"/>
        <v>83.78</v>
      </c>
      <c r="AA46" s="3"/>
      <c r="AB46" s="4"/>
    </row>
    <row r="47" spans="4:28" ht="12.75">
      <c r="D47" s="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">
        <f t="shared" si="0"/>
        <v>0</v>
      </c>
      <c r="Y47" s="3"/>
      <c r="Z47" s="8">
        <v>0</v>
      </c>
      <c r="AA47" s="3"/>
      <c r="AB47" s="4"/>
    </row>
    <row r="48" spans="4:28" ht="12.75"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">
        <f t="shared" si="0"/>
        <v>0</v>
      </c>
      <c r="Y48" s="3"/>
      <c r="Z48" s="8">
        <f t="shared" si="1"/>
        <v>0</v>
      </c>
      <c r="AA48" s="3"/>
      <c r="AB48" s="4"/>
    </row>
    <row r="49" spans="4:28" ht="12.75">
      <c r="D49" s="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">
        <f t="shared" si="0"/>
        <v>0</v>
      </c>
      <c r="Y49" s="3"/>
      <c r="Z49" s="8">
        <f t="shared" si="1"/>
        <v>0</v>
      </c>
      <c r="AA49" s="3"/>
      <c r="AB49" s="4"/>
    </row>
    <row r="50" spans="4:28" ht="12.75"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">
        <f t="shared" si="0"/>
        <v>0</v>
      </c>
      <c r="Y50" s="3"/>
      <c r="Z50" s="8">
        <f t="shared" si="1"/>
        <v>0</v>
      </c>
      <c r="AA50" s="3"/>
      <c r="AB50" s="4"/>
    </row>
    <row r="51" spans="4:28" ht="12.75">
      <c r="D51" s="7"/>
      <c r="E51" s="3"/>
      <c r="F51" s="3"/>
      <c r="G51" s="3"/>
      <c r="H51" s="3"/>
      <c r="I51" s="3"/>
      <c r="J51" s="3"/>
      <c r="K51" s="3"/>
      <c r="L51" s="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">
        <f t="shared" si="0"/>
        <v>0</v>
      </c>
      <c r="Y51" s="3"/>
      <c r="Z51" s="8">
        <f t="shared" si="1"/>
        <v>0</v>
      </c>
      <c r="AA51" s="3"/>
      <c r="AB51" s="4"/>
    </row>
    <row r="52" spans="3:63" ht="12.75">
      <c r="C52" t="s">
        <v>36</v>
      </c>
      <c r="E52" s="3">
        <f>SUM(E4:E51)</f>
        <v>463.31</v>
      </c>
      <c r="F52" s="3">
        <f aca="true" t="shared" si="2" ref="F52:W52">SUM(F5:F51)</f>
        <v>117.57000000000001</v>
      </c>
      <c r="G52" s="3">
        <f t="shared" si="2"/>
        <v>0</v>
      </c>
      <c r="H52" s="3">
        <f>SUM(H4:H51)</f>
        <v>180</v>
      </c>
      <c r="I52" s="3">
        <f t="shared" si="2"/>
        <v>1587.76</v>
      </c>
      <c r="J52" s="3">
        <f t="shared" si="2"/>
        <v>26</v>
      </c>
      <c r="K52" s="3">
        <f t="shared" si="2"/>
        <v>0</v>
      </c>
      <c r="L52" s="3">
        <f t="shared" si="2"/>
        <v>123.38</v>
      </c>
      <c r="M52" s="3">
        <f t="shared" si="2"/>
        <v>0</v>
      </c>
      <c r="N52" s="3">
        <f t="shared" si="2"/>
        <v>44.32</v>
      </c>
      <c r="O52" s="3">
        <f t="shared" si="2"/>
        <v>0</v>
      </c>
      <c r="P52" s="3">
        <f t="shared" si="2"/>
        <v>286.85</v>
      </c>
      <c r="Q52" s="3">
        <f>SUM(Q3:Q51)</f>
        <v>284.4</v>
      </c>
      <c r="R52" s="3">
        <f t="shared" si="2"/>
        <v>956.2159999999999</v>
      </c>
      <c r="S52" s="3">
        <f>SUM(S5:S51)</f>
        <v>29.33</v>
      </c>
      <c r="T52" s="3">
        <f t="shared" si="2"/>
        <v>225</v>
      </c>
      <c r="U52" s="3">
        <f t="shared" si="2"/>
        <v>88.13</v>
      </c>
      <c r="V52" s="3">
        <f t="shared" si="2"/>
        <v>412.31</v>
      </c>
      <c r="W52" s="3">
        <f t="shared" si="2"/>
        <v>0</v>
      </c>
      <c r="X52" s="3">
        <f>SUM(X4:X51)</f>
        <v>5494.000000000001</v>
      </c>
      <c r="Y52" s="3">
        <f>SUM(Y4:Y51)</f>
        <v>309.40000000000003</v>
      </c>
      <c r="Z52" s="3">
        <f>SUM(Z4:Z51)</f>
        <v>5634.680000000001</v>
      </c>
      <c r="AA52" s="3">
        <f>SUM(AA5:AA51)</f>
        <v>0</v>
      </c>
      <c r="AB52" s="3">
        <f>SUM(AB5:AB51)</f>
        <v>941.32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F52" s="3"/>
      <c r="BG52" s="3"/>
      <c r="BH52" s="3"/>
      <c r="BI52" s="3"/>
      <c r="BJ52" s="3"/>
      <c r="BK52" s="3"/>
    </row>
    <row r="53" spans="3:28" ht="12.75">
      <c r="C53" t="s">
        <v>5</v>
      </c>
      <c r="E53" s="3">
        <v>480</v>
      </c>
      <c r="F53" s="3">
        <v>200</v>
      </c>
      <c r="G53" s="3">
        <v>0</v>
      </c>
      <c r="H53" s="3">
        <v>180</v>
      </c>
      <c r="I53" s="3">
        <v>1650</v>
      </c>
      <c r="J53" s="3">
        <v>50</v>
      </c>
      <c r="K53" s="3">
        <v>0</v>
      </c>
      <c r="L53" s="6">
        <v>170</v>
      </c>
      <c r="M53" s="3">
        <v>200</v>
      </c>
      <c r="N53" s="3">
        <v>400</v>
      </c>
      <c r="O53" s="3">
        <v>200</v>
      </c>
      <c r="P53" s="3">
        <v>400</v>
      </c>
      <c r="Q53" s="3">
        <v>370</v>
      </c>
      <c r="R53" s="3">
        <v>1090</v>
      </c>
      <c r="S53" s="3">
        <v>210</v>
      </c>
      <c r="T53" s="3">
        <v>130</v>
      </c>
      <c r="U53" s="3">
        <v>120</v>
      </c>
      <c r="V53" s="3">
        <v>50</v>
      </c>
      <c r="W53" s="3">
        <v>0</v>
      </c>
      <c r="X53" s="2">
        <f t="shared" si="0"/>
        <v>5900</v>
      </c>
      <c r="Y53" s="3"/>
      <c r="Z53" s="8">
        <f t="shared" si="1"/>
        <v>5900</v>
      </c>
      <c r="AA53" s="3"/>
      <c r="AB53" s="4"/>
    </row>
    <row r="54" spans="3:28" ht="12.75">
      <c r="C54" t="s">
        <v>38</v>
      </c>
      <c r="D54" s="3"/>
      <c r="E54" s="3">
        <f aca="true" t="shared" si="3" ref="E54:W54">E53-E52</f>
        <v>16.689999999999998</v>
      </c>
      <c r="F54" s="3">
        <f t="shared" si="3"/>
        <v>82.42999999999999</v>
      </c>
      <c r="G54" s="3">
        <f t="shared" si="3"/>
        <v>0</v>
      </c>
      <c r="H54" s="3">
        <f t="shared" si="3"/>
        <v>0</v>
      </c>
      <c r="I54" s="3">
        <f t="shared" si="3"/>
        <v>62.24000000000001</v>
      </c>
      <c r="J54" s="3">
        <f t="shared" si="3"/>
        <v>24</v>
      </c>
      <c r="K54" s="3">
        <f t="shared" si="3"/>
        <v>0</v>
      </c>
      <c r="L54" s="3">
        <f t="shared" si="3"/>
        <v>46.620000000000005</v>
      </c>
      <c r="M54" s="3">
        <f t="shared" si="3"/>
        <v>200</v>
      </c>
      <c r="N54" s="3">
        <f t="shared" si="3"/>
        <v>355.68</v>
      </c>
      <c r="O54" s="3">
        <f t="shared" si="3"/>
        <v>200</v>
      </c>
      <c r="P54" s="3">
        <f t="shared" si="3"/>
        <v>113.14999999999998</v>
      </c>
      <c r="Q54" s="3">
        <f t="shared" si="3"/>
        <v>85.60000000000002</v>
      </c>
      <c r="R54" s="3">
        <f t="shared" si="3"/>
        <v>133.7840000000001</v>
      </c>
      <c r="S54" s="3">
        <f t="shared" si="3"/>
        <v>180.67000000000002</v>
      </c>
      <c r="T54" s="3">
        <f t="shared" si="3"/>
        <v>-95</v>
      </c>
      <c r="U54" s="3">
        <f t="shared" si="3"/>
        <v>31.870000000000005</v>
      </c>
      <c r="V54" s="3">
        <f t="shared" si="3"/>
        <v>-362.31</v>
      </c>
      <c r="W54" s="3">
        <f t="shared" si="3"/>
        <v>0</v>
      </c>
      <c r="X54" s="2">
        <f t="shared" si="0"/>
        <v>1075.424</v>
      </c>
      <c r="Y54" s="3"/>
      <c r="Z54" s="8">
        <f t="shared" si="1"/>
        <v>1075.424</v>
      </c>
      <c r="AA54" s="3"/>
      <c r="AB54" s="4"/>
    </row>
    <row r="55" spans="5:28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2"/>
      <c r="R55" s="3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4:27" ht="12.75">
      <c r="D56" s="4"/>
      <c r="E56" s="4"/>
      <c r="F56" s="4"/>
      <c r="G56" s="4"/>
      <c r="H56" s="4"/>
      <c r="I56" s="4" t="s">
        <v>66</v>
      </c>
      <c r="J56" s="4"/>
      <c r="K56" s="4"/>
      <c r="L56" s="4" t="s">
        <v>67</v>
      </c>
      <c r="M56" s="4"/>
      <c r="N56" s="4"/>
      <c r="O56" s="4"/>
      <c r="P56" s="4" t="s">
        <v>55</v>
      </c>
      <c r="Q56" s="3">
        <f>Q52+R52+S52</f>
        <v>1269.946</v>
      </c>
      <c r="R56" s="4"/>
      <c r="S56" s="4"/>
      <c r="T56" s="4"/>
      <c r="U56" s="4"/>
      <c r="V56" s="4"/>
      <c r="W56" s="4"/>
      <c r="X56" s="4"/>
      <c r="Y56" s="4">
        <f>Z52-R61</f>
        <v>5634.680000000001</v>
      </c>
      <c r="Z56" s="4"/>
      <c r="AA56" s="4"/>
    </row>
    <row r="57" spans="5:28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2"/>
      <c r="R57" s="3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t="s">
        <v>123</v>
      </c>
      <c r="B58" s="18">
        <v>30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f>Q52+69+17.5+70</f>
        <v>440.9</v>
      </c>
      <c r="R58" s="4"/>
      <c r="S58" s="4"/>
      <c r="T58" s="4"/>
      <c r="U58" s="4"/>
      <c r="V58" s="4"/>
      <c r="W58" s="4"/>
      <c r="X58" s="12"/>
      <c r="Y58" s="4"/>
      <c r="Z58" s="4"/>
      <c r="AA58" s="4"/>
      <c r="AB58" s="4"/>
    </row>
    <row r="59" spans="1:27" ht="12.75">
      <c r="A59" t="s">
        <v>124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AA59" s="3"/>
    </row>
    <row r="60" spans="5:27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AA60" s="3"/>
    </row>
    <row r="61" spans="18:26" ht="12.75">
      <c r="R61" s="3"/>
      <c r="X61" s="3"/>
      <c r="Y61" s="3"/>
      <c r="Z61" s="3"/>
    </row>
    <row r="62" spans="24:26" ht="12.75">
      <c r="X62" s="3"/>
      <c r="Y62" s="3"/>
      <c r="Z62" s="3"/>
    </row>
    <row r="63" ht="12.75">
      <c r="Y63" s="3"/>
    </row>
    <row r="64" ht="12.75">
      <c r="Y64" s="3"/>
    </row>
    <row r="65" ht="12.75">
      <c r="Y65" s="3"/>
    </row>
    <row r="66" ht="12.75">
      <c r="Y66" s="3"/>
    </row>
    <row r="67" ht="12.75">
      <c r="Y67" s="3"/>
    </row>
    <row r="68" ht="12.75">
      <c r="Y68" s="3"/>
    </row>
    <row r="69" ht="12.75">
      <c r="Y69" s="3"/>
    </row>
    <row r="70" ht="12.75">
      <c r="Y70" s="3"/>
    </row>
    <row r="71" ht="12.75">
      <c r="Y71" s="3"/>
    </row>
    <row r="72" ht="12.75">
      <c r="Y72" s="3"/>
    </row>
  </sheetData>
  <sheetProtection/>
  <printOptions/>
  <pageMargins left="0.75" right="0.75" top="1" bottom="1" header="0.5" footer="0.5"/>
  <pageSetup fitToWidth="2" fitToHeight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28125" style="0" bestFit="1" customWidth="1"/>
    <col min="2" max="2" width="40.421875" style="0" customWidth="1"/>
    <col min="3" max="3" width="36.7109375" style="0" customWidth="1"/>
    <col min="4" max="4" width="10.28125" style="0" bestFit="1" customWidth="1"/>
    <col min="6" max="6" width="9.140625" style="0" bestFit="1" customWidth="1"/>
  </cols>
  <sheetData>
    <row r="1" spans="1:4" ht="12.75">
      <c r="A1" t="s">
        <v>26</v>
      </c>
      <c r="C1" s="4"/>
      <c r="D1" s="7"/>
    </row>
    <row r="2" spans="1:3" ht="12.75">
      <c r="A2" s="1"/>
      <c r="B2" s="1"/>
      <c r="C2" s="2"/>
    </row>
    <row r="3" ht="12.75">
      <c r="C3" s="3"/>
    </row>
    <row r="4" spans="1:3" ht="12.75">
      <c r="A4" s="7" t="s">
        <v>26</v>
      </c>
      <c r="C4" s="3"/>
    </row>
    <row r="5" ht="12.75">
      <c r="C5" s="3" t="s">
        <v>35</v>
      </c>
    </row>
    <row r="6" spans="1:4" ht="12.75">
      <c r="A6" s="11"/>
      <c r="B6" s="7" t="s">
        <v>59</v>
      </c>
      <c r="C6" s="3"/>
      <c r="D6" s="12">
        <f>4677.65/2</f>
        <v>2338.825</v>
      </c>
    </row>
    <row r="7" spans="1:6" ht="12.75">
      <c r="A7" s="7"/>
      <c r="B7" s="7" t="s">
        <v>60</v>
      </c>
      <c r="C7" s="3"/>
      <c r="D7" s="4">
        <v>2338.82</v>
      </c>
      <c r="F7" s="3">
        <f>D7+D6</f>
        <v>4677.645</v>
      </c>
    </row>
    <row r="8" spans="1:5" ht="12.75">
      <c r="A8" s="11"/>
      <c r="B8" s="7" t="s">
        <v>61</v>
      </c>
      <c r="C8" s="6"/>
      <c r="D8" s="12">
        <v>175.56</v>
      </c>
      <c r="E8" s="3"/>
    </row>
    <row r="9" spans="1:5" ht="12.75">
      <c r="A9" s="11"/>
      <c r="B9" s="7" t="s">
        <v>99</v>
      </c>
      <c r="C9" s="6"/>
      <c r="D9" s="12">
        <v>600</v>
      </c>
      <c r="E9" s="3"/>
    </row>
    <row r="10" spans="1:4" ht="12.75">
      <c r="A10" s="11" t="s">
        <v>62</v>
      </c>
      <c r="B10" s="7"/>
      <c r="C10" s="3" t="s">
        <v>58</v>
      </c>
      <c r="D10" s="4"/>
    </row>
    <row r="11" spans="1:3" ht="12.75">
      <c r="A11" s="11"/>
      <c r="B11" s="7" t="s">
        <v>114</v>
      </c>
      <c r="C11" s="4">
        <v>30</v>
      </c>
    </row>
    <row r="12" spans="1:4" ht="12.75">
      <c r="A12" s="11"/>
      <c r="B12" s="7"/>
      <c r="C12" s="3"/>
      <c r="D12" s="12"/>
    </row>
    <row r="13" spans="1:4" ht="12.75">
      <c r="A13" s="5"/>
      <c r="B13" s="7"/>
      <c r="C13" s="3"/>
      <c r="D13" s="4"/>
    </row>
    <row r="14" spans="1:5" ht="12.75">
      <c r="A14" s="11"/>
      <c r="B14" s="7" t="s">
        <v>120</v>
      </c>
      <c r="C14" s="3"/>
      <c r="D14" s="4">
        <v>833.31</v>
      </c>
      <c r="E14" s="3"/>
    </row>
    <row r="15" spans="1:5" ht="12.75">
      <c r="A15" s="11"/>
      <c r="B15" s="7"/>
      <c r="C15" s="3"/>
      <c r="D15" s="4"/>
      <c r="E15" s="3"/>
    </row>
    <row r="16" spans="1:5" ht="12.75">
      <c r="A16" s="11"/>
      <c r="B16" s="7"/>
      <c r="C16" s="3"/>
      <c r="D16" s="4"/>
      <c r="E16" s="3"/>
    </row>
    <row r="17" spans="1:5" ht="12.75">
      <c r="A17" s="11"/>
      <c r="B17" s="7"/>
      <c r="C17" s="3"/>
      <c r="D17" s="4"/>
      <c r="E17" s="3"/>
    </row>
    <row r="18" spans="1:5" ht="12.75">
      <c r="A18" s="11" t="s">
        <v>40</v>
      </c>
      <c r="B18" s="7" t="s">
        <v>49</v>
      </c>
      <c r="C18" s="3"/>
      <c r="D18" s="4">
        <v>0.79</v>
      </c>
      <c r="E18" s="3"/>
    </row>
    <row r="19" spans="1:5" ht="12.75">
      <c r="A19" s="11"/>
      <c r="B19" s="7" t="s">
        <v>41</v>
      </c>
      <c r="C19" s="3"/>
      <c r="D19" s="4">
        <v>0.74</v>
      </c>
      <c r="E19" s="3"/>
    </row>
    <row r="20" spans="1:5" ht="12.75">
      <c r="A20" s="11"/>
      <c r="B20" s="7" t="s">
        <v>115</v>
      </c>
      <c r="C20" s="3"/>
      <c r="D20" s="4">
        <v>0.74</v>
      </c>
      <c r="E20" s="3"/>
    </row>
    <row r="21" spans="1:4" ht="12.75">
      <c r="A21" s="5"/>
      <c r="B21" s="7" t="s">
        <v>116</v>
      </c>
      <c r="C21" s="3"/>
      <c r="D21" s="4">
        <v>0.74</v>
      </c>
    </row>
    <row r="22" spans="1:5" ht="12.75">
      <c r="A22" s="5"/>
      <c r="C22" s="4">
        <f>SUM(D18:D21)</f>
        <v>3.01</v>
      </c>
      <c r="E22" s="4"/>
    </row>
    <row r="23" spans="1:5" ht="12.75">
      <c r="A23" s="11"/>
      <c r="E23" s="4"/>
    </row>
    <row r="24" spans="3:4" ht="12.75">
      <c r="C24" s="4"/>
      <c r="D24" s="4"/>
    </row>
    <row r="27" spans="2:5" ht="12.75">
      <c r="B27" s="7" t="s">
        <v>64</v>
      </c>
      <c r="C27" s="3"/>
      <c r="D27" s="3">
        <f>SUM(D5:D26)</f>
        <v>6289.525000000001</v>
      </c>
      <c r="E27" s="3"/>
    </row>
    <row r="28" ht="12.75">
      <c r="C28" s="3"/>
    </row>
    <row r="30" spans="2:4" ht="12.75">
      <c r="B30" s="11" t="s">
        <v>54</v>
      </c>
      <c r="C30" s="3"/>
      <c r="D30" s="4"/>
    </row>
    <row r="31" spans="3:4" ht="12.75">
      <c r="C31" s="3"/>
      <c r="D31" s="4"/>
    </row>
    <row r="33" spans="2:4" ht="12.75">
      <c r="B33" t="s">
        <v>65</v>
      </c>
      <c r="D33" s="3">
        <f>SUM(D27:D32)</f>
        <v>6289.525000000001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zoomScalePageLayoutView="0" workbookViewId="0" topLeftCell="A2">
      <selection activeCell="F18" sqref="F18"/>
    </sheetView>
  </sheetViews>
  <sheetFormatPr defaultColWidth="9.140625" defaultRowHeight="12.75"/>
  <cols>
    <col min="6" max="6" width="10.28125" style="0" bestFit="1" customWidth="1"/>
    <col min="7" max="7" width="11.140625" style="0" bestFit="1" customWidth="1"/>
    <col min="8" max="8" width="10.28125" style="0" bestFit="1" customWidth="1"/>
  </cols>
  <sheetData>
    <row r="2" ht="12.75">
      <c r="A2" t="s">
        <v>28</v>
      </c>
    </row>
    <row r="4" ht="12.75">
      <c r="A4" s="7" t="s">
        <v>90</v>
      </c>
    </row>
    <row r="7" ht="12.75">
      <c r="A7" s="7" t="s">
        <v>80</v>
      </c>
    </row>
    <row r="8" ht="12.75">
      <c r="F8" t="s">
        <v>29</v>
      </c>
    </row>
    <row r="9" spans="1:6" ht="12.75">
      <c r="A9" t="s">
        <v>45</v>
      </c>
      <c r="F9" s="3">
        <v>660.6</v>
      </c>
    </row>
    <row r="10" spans="1:6" ht="12.75">
      <c r="A10" t="s">
        <v>46</v>
      </c>
      <c r="F10" s="3">
        <v>5256.75</v>
      </c>
    </row>
    <row r="11" spans="1:7" ht="12.75">
      <c r="A11" t="s">
        <v>27</v>
      </c>
      <c r="G11" s="6">
        <f>F9+F10</f>
        <v>5917.35</v>
      </c>
    </row>
    <row r="14" spans="1:7" ht="12.75">
      <c r="A14" t="s">
        <v>30</v>
      </c>
      <c r="F14" s="3"/>
      <c r="G14" s="3">
        <f>C15+C16</f>
        <v>177.55</v>
      </c>
    </row>
    <row r="15" spans="3:6" ht="12.75">
      <c r="C15">
        <v>8.83</v>
      </c>
      <c r="D15" t="s">
        <v>44</v>
      </c>
      <c r="F15" s="3"/>
    </row>
    <row r="16" spans="3:6" ht="12.75">
      <c r="C16">
        <v>168.72</v>
      </c>
      <c r="F16" s="3"/>
    </row>
    <row r="17" ht="12.75">
      <c r="F17" s="3"/>
    </row>
    <row r="18" ht="12.75">
      <c r="F18" s="3"/>
    </row>
    <row r="19" ht="12.75">
      <c r="F19" s="3"/>
    </row>
    <row r="20" spans="6:7" ht="12.75">
      <c r="F20" s="3"/>
      <c r="G20" s="3"/>
    </row>
    <row r="21" spans="6:7" ht="12.75">
      <c r="F21" s="3"/>
      <c r="G21" s="3"/>
    </row>
    <row r="22" spans="1:7" ht="12.75">
      <c r="A22" t="s">
        <v>31</v>
      </c>
      <c r="F22" s="3"/>
      <c r="G22" s="3">
        <v>0</v>
      </c>
    </row>
    <row r="23" spans="6:7" ht="12.75">
      <c r="F23" s="3"/>
      <c r="G23" s="3"/>
    </row>
    <row r="24" spans="6:7" ht="12.75">
      <c r="F24" s="3"/>
      <c r="G24" s="3"/>
    </row>
    <row r="25" spans="1:8" ht="12.75">
      <c r="A25" s="7" t="s">
        <v>100</v>
      </c>
      <c r="F25" s="3"/>
      <c r="G25" s="2">
        <f>G11-G14</f>
        <v>5739.8</v>
      </c>
      <c r="H25" s="10"/>
    </row>
    <row r="26" spans="6:7" ht="12.75">
      <c r="F26" s="3"/>
      <c r="G26" s="3"/>
    </row>
    <row r="27" spans="6:7" ht="12.75">
      <c r="F27" s="3"/>
      <c r="G27" s="3"/>
    </row>
    <row r="28" spans="6:7" ht="12.75">
      <c r="F28" s="3"/>
      <c r="G28" s="3"/>
    </row>
    <row r="29" spans="1:7" ht="12.75">
      <c r="A29" t="s">
        <v>32</v>
      </c>
      <c r="F29" s="3"/>
      <c r="G29" s="3"/>
    </row>
    <row r="30" spans="6:7" ht="12.75">
      <c r="F30" s="3"/>
      <c r="G30" s="3"/>
    </row>
    <row r="31" spans="1:7" ht="12.75">
      <c r="A31" s="7" t="s">
        <v>101</v>
      </c>
      <c r="F31" s="3"/>
      <c r="G31" s="3">
        <f>G25</f>
        <v>5739.8</v>
      </c>
    </row>
    <row r="32" spans="1:7" ht="12.75">
      <c r="A32" s="7" t="s">
        <v>118</v>
      </c>
      <c r="F32" s="3"/>
      <c r="G32" s="3">
        <v>6289.53</v>
      </c>
    </row>
    <row r="33" spans="1:8" ht="12.75">
      <c r="A33" s="7" t="s">
        <v>119</v>
      </c>
      <c r="F33" s="3"/>
      <c r="G33" s="3">
        <v>5634.68</v>
      </c>
      <c r="H33" s="3"/>
    </row>
    <row r="34" spans="7:8" ht="12.75">
      <c r="G34" s="9">
        <f>G31+G32-G33</f>
        <v>6394.65</v>
      </c>
      <c r="H34" s="3"/>
    </row>
    <row r="35" ht="12.75">
      <c r="G35" s="3"/>
    </row>
    <row r="36" ht="12.75">
      <c r="G36" s="3"/>
    </row>
    <row r="37" spans="1:7" ht="12.75">
      <c r="A37" s="7" t="s">
        <v>117</v>
      </c>
      <c r="G37" s="3"/>
    </row>
    <row r="38" spans="1:8" ht="12.75">
      <c r="A38" t="s">
        <v>47</v>
      </c>
      <c r="G38" s="3">
        <v>2333.67</v>
      </c>
      <c r="H38" s="3">
        <f>G38-C47</f>
        <v>2134.89</v>
      </c>
    </row>
    <row r="39" spans="1:7" ht="12.75">
      <c r="A39" t="s">
        <v>48</v>
      </c>
      <c r="G39" s="6">
        <v>4259.76</v>
      </c>
    </row>
    <row r="40" spans="7:8" ht="12.75">
      <c r="G40" s="2">
        <f>G38+G39</f>
        <v>6593.43</v>
      </c>
      <c r="H40" s="3"/>
    </row>
    <row r="41" spans="1:7" ht="12.75">
      <c r="A41" t="s">
        <v>63</v>
      </c>
      <c r="G41" s="6"/>
    </row>
    <row r="42" spans="1:7" ht="12.75">
      <c r="A42" t="s">
        <v>56</v>
      </c>
      <c r="B42">
        <v>10554</v>
      </c>
      <c r="C42" s="3">
        <v>115</v>
      </c>
      <c r="G42" s="6"/>
    </row>
    <row r="43" spans="2:7" ht="12.75">
      <c r="B43">
        <v>10557</v>
      </c>
      <c r="C43" s="3">
        <v>83.78</v>
      </c>
      <c r="G43" s="6"/>
    </row>
    <row r="44" spans="2:7" ht="12.75">
      <c r="B44" s="7"/>
      <c r="C44" s="3"/>
      <c r="G44" s="6"/>
    </row>
    <row r="45" spans="3:7" ht="12.75">
      <c r="C45" s="3"/>
      <c r="G45" s="6"/>
    </row>
    <row r="46" spans="3:7" ht="12.75">
      <c r="C46" s="3"/>
      <c r="G46" s="6"/>
    </row>
    <row r="47" spans="3:7" ht="12.75">
      <c r="C47" s="3">
        <f>SUM(C42:C46)</f>
        <v>198.78</v>
      </c>
      <c r="G47" s="6"/>
    </row>
    <row r="48" ht="12.75">
      <c r="G48" s="6"/>
    </row>
    <row r="49" spans="1:7" ht="12.75">
      <c r="A49" s="7" t="s">
        <v>121</v>
      </c>
      <c r="G49" s="2">
        <f>G40-C47</f>
        <v>6394.650000000001</v>
      </c>
    </row>
    <row r="50" spans="1:7" ht="12.75">
      <c r="A50" s="7"/>
      <c r="G50" s="9"/>
    </row>
    <row r="51" spans="1:7" ht="12.75">
      <c r="A51" s="7" t="s">
        <v>57</v>
      </c>
      <c r="G51" s="2"/>
    </row>
    <row r="52" ht="12.75">
      <c r="G52" s="3"/>
    </row>
    <row r="53" spans="1:7" ht="12.75">
      <c r="A53" s="7" t="s">
        <v>122</v>
      </c>
      <c r="G53" s="9">
        <f>G49+G51</f>
        <v>6394.650000000001</v>
      </c>
    </row>
    <row r="54" spans="1:7" ht="12.75">
      <c r="A54" t="s">
        <v>39</v>
      </c>
      <c r="G54" s="3">
        <f>G34-G53</f>
        <v>0</v>
      </c>
    </row>
    <row r="56" ht="12.75">
      <c r="G56" s="3"/>
    </row>
    <row r="57" ht="12.75">
      <c r="A57" s="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Metcalfe</dc:creator>
  <cp:keywords/>
  <dc:description/>
  <cp:lastModifiedBy>Chapel Haddlesey Parish Council</cp:lastModifiedBy>
  <cp:lastPrinted>2014-11-24T10:57:23Z</cp:lastPrinted>
  <dcterms:created xsi:type="dcterms:W3CDTF">2005-08-31T21:18:53Z</dcterms:created>
  <dcterms:modified xsi:type="dcterms:W3CDTF">2017-02-01T11:38:42Z</dcterms:modified>
  <cp:category/>
  <cp:version/>
  <cp:contentType/>
  <cp:contentStatus/>
</cp:coreProperties>
</file>